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F9" i="3"/>
  <c r="F17" i="3" l="1"/>
  <c r="A6" i="3"/>
  <c r="D24" i="2"/>
  <c r="C24" i="2"/>
  <c r="G11" i="3" l="1"/>
  <c r="F11" i="3"/>
  <c r="F5" i="3" l="1"/>
  <c r="G6" i="3"/>
  <c r="F6" i="3"/>
  <c r="F10" i="3"/>
  <c r="G12" i="3"/>
  <c r="F12" i="3"/>
  <c r="G8" i="3"/>
  <c r="F8" i="3"/>
  <c r="G7" i="3" l="1"/>
  <c r="F7" i="3"/>
  <c r="G13" i="3"/>
  <c r="F13" i="3"/>
  <c r="G10" i="3" l="1"/>
  <c r="F16" i="2" l="1"/>
  <c r="C25" i="2" l="1"/>
  <c r="D25" i="2"/>
  <c r="A7" i="3" l="1"/>
  <c r="A8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</calcChain>
</file>

<file path=xl/sharedStrings.xml><?xml version="1.0" encoding="utf-8"?>
<sst xmlns="http://schemas.openxmlformats.org/spreadsheetml/2006/main" count="107" uniqueCount="85">
  <si>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</si>
  <si>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</si>
  <si>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</si>
  <si>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</si>
  <si>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</si>
  <si>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</si>
  <si>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</si>
  <si>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</si>
  <si>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</si>
  <si>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</si>
  <si>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</si>
  <si>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</si>
  <si>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</si>
  <si>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</si>
  <si>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</si>
  <si>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</si>
  <si>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</si>
  <si>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</si>
  <si>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</si>
  <si>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</si>
  <si>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</si>
  <si>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</si>
  <si>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</si>
  <si>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</si>
  <si>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</si>
  <si>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</si>
  <si>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</si>
  <si>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</si>
  <si>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</si>
  <si>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</si>
  <si>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</si>
  <si>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</si>
  <si>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</si>
  <si>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</si>
  <si>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</si>
  <si>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27.32</t>
  </si>
  <si>
    <t>Провода и кабели электронные и электрические прочие</t>
  </si>
  <si>
    <t>26.20.16</t>
  </si>
  <si>
    <t>Устройства ввода или вывода, содержащие или не содержащие в одном корпусе запоминающие устройства</t>
  </si>
  <si>
    <t>31.01.11</t>
  </si>
  <si>
    <t>Мебель металлическая для офисов</t>
  </si>
  <si>
    <t>31.01.12</t>
  </si>
  <si>
    <t>Мебель деревянная для офисов</t>
  </si>
  <si>
    <t>28.23</t>
  </si>
  <si>
    <t>Машины офисные и оборудование, кроме компьютеров и периферийного оборудования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</si>
  <si>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</si>
  <si>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</si>
  <si>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</si>
  <si>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</si>
  <si>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</si>
  <si>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</si>
  <si>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</si>
  <si>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</si>
  <si>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</si>
  <si>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</si>
  <si>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</si>
  <si>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</si>
  <si>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</si>
  <si>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</si>
  <si>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t>26.12.30</t>
  </si>
  <si>
    <t>Карты со встроенными интегральными схемами (смарт-карты)</t>
  </si>
  <si>
    <t>26.30.11.110</t>
  </si>
  <si>
    <t>Средства связи, выполняющие функцию систем коммутации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</si>
  <si>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</si>
  <si>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</si>
  <si>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</si>
  <si>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</si>
  <si>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</si>
  <si>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Аппараты телефонные для сотовых сетей связи или для прочих беспроводных сетей</t>
  </si>
  <si>
    <t>26.30.22</t>
  </si>
  <si>
    <t>1</t>
  </si>
  <si>
    <t>51435138944210001130000</t>
  </si>
  <si>
    <t>51435138944210001140000</t>
  </si>
  <si>
    <t>Поставка серверного оборудования</t>
  </si>
  <si>
    <r>
      <t xml:space="preserve">о договорах, заключенных в </t>
    </r>
    <r>
      <rPr>
        <b/>
        <sz val="11"/>
        <color theme="1"/>
        <rFont val="Times New Roman"/>
        <family val="1"/>
        <charset val="204"/>
      </rPr>
      <t>октябре 2021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</si>
  <si>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Телефоны головные, наушники и комбинированные устройства, состоящие из микрофона и громкоговорителя</t>
  </si>
  <si>
    <t>26.40.42.120</t>
  </si>
  <si>
    <t>Насосы центробежные подачи жидкостей прочие; насосы прочие</t>
  </si>
  <si>
    <t>28.13.14</t>
  </si>
  <si>
    <t>Продление лицензии</t>
  </si>
  <si>
    <t>31.09.12</t>
  </si>
  <si>
    <t>Мебель деревянная для спальни, столовой и гостиной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</si>
  <si>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</si>
  <si>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</si>
  <si>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51435138944210001030000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</si>
</sst>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7" sqref="I7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31" t="s">
        <v>0</v>
      </c>
      <c r="B1" s="31"/>
      <c r="C1" s="31"/>
      <c r="D1" s="31"/>
      <c r="E1" s="31"/>
      <c r="F1" s="31"/>
      <c r="G1" s="1"/>
      <c r="H1" s="1"/>
      <c r="I1" s="1"/>
    </row>
    <row r="2" spans="1:9" ht="33" customHeight="1" x14ac:dyDescent="0.25">
      <c r="A2" s="23" t="s">
        <v>74</v>
      </c>
      <c r="B2" s="23"/>
      <c r="C2" s="23"/>
      <c r="D2" s="23"/>
      <c r="E2" s="23"/>
      <c r="F2" s="23"/>
      <c r="G2" s="1"/>
      <c r="H2" s="1"/>
      <c r="I2" s="1"/>
    </row>
    <row r="3" spans="1:9" x14ac:dyDescent="0.25">
      <c r="A3" s="8"/>
      <c r="B3" s="8"/>
      <c r="C3" s="8"/>
      <c r="D3" s="8"/>
      <c r="E3" s="8"/>
      <c r="F3" s="8"/>
      <c r="G3" s="2"/>
      <c r="H3" s="2"/>
      <c r="I3" s="2"/>
    </row>
    <row r="4" spans="1:9" x14ac:dyDescent="0.25">
      <c r="A4" s="31" t="s">
        <v>1</v>
      </c>
      <c r="B4" s="31"/>
      <c r="C4" s="31"/>
      <c r="D4" s="31"/>
      <c r="E4" s="31"/>
      <c r="F4" s="31"/>
      <c r="G4" s="1"/>
      <c r="H4" s="1"/>
      <c r="I4" s="1"/>
    </row>
    <row r="5" spans="1:9" x14ac:dyDescent="0.25">
      <c r="A5" s="8"/>
      <c r="B5" s="8"/>
      <c r="C5" s="8"/>
      <c r="D5" s="8"/>
      <c r="E5" s="8"/>
      <c r="F5" s="8"/>
      <c r="G5" s="2"/>
      <c r="H5" s="2"/>
      <c r="I5" s="2"/>
    </row>
    <row r="6" spans="1:9" x14ac:dyDescent="0.25">
      <c r="A6" s="9"/>
      <c r="B6" s="9"/>
      <c r="C6" s="9"/>
      <c r="D6" s="9"/>
      <c r="E6" s="10"/>
      <c r="F6" s="3" t="s">
        <v>2</v>
      </c>
      <c r="G6" s="2"/>
      <c r="H6" s="2"/>
      <c r="I6" s="2"/>
    </row>
    <row r="7" spans="1:9" ht="63" customHeight="1" x14ac:dyDescent="0.25">
      <c r="A7" s="23" t="s">
        <v>3</v>
      </c>
      <c r="B7" s="23"/>
      <c r="C7" s="25" t="s">
        <v>29</v>
      </c>
      <c r="D7" s="25"/>
      <c r="E7" s="10" t="s">
        <v>4</v>
      </c>
      <c r="F7" s="3">
        <v>1435138944</v>
      </c>
      <c r="G7" s="2"/>
      <c r="H7" s="2"/>
      <c r="I7" s="2"/>
    </row>
    <row r="8" spans="1:9" x14ac:dyDescent="0.25">
      <c r="A8" s="23"/>
      <c r="B8" s="23"/>
      <c r="C8" s="24"/>
      <c r="D8" s="24"/>
      <c r="E8" s="10" t="s">
        <v>5</v>
      </c>
      <c r="F8" s="3">
        <v>143501001</v>
      </c>
      <c r="G8" s="2"/>
      <c r="H8" s="2"/>
      <c r="I8" s="2"/>
    </row>
    <row r="9" spans="1:9" ht="48" customHeight="1" x14ac:dyDescent="0.25">
      <c r="A9" s="23" t="s">
        <v>6</v>
      </c>
      <c r="B9" s="23"/>
      <c r="C9" s="26" t="s">
        <v>30</v>
      </c>
      <c r="D9" s="26"/>
      <c r="E9" s="10" t="s">
        <v>7</v>
      </c>
      <c r="F9" s="3">
        <v>12267</v>
      </c>
      <c r="G9" s="2"/>
      <c r="H9" s="2"/>
      <c r="I9" s="2"/>
    </row>
    <row r="10" spans="1:9" ht="69.75" customHeight="1" x14ac:dyDescent="0.25">
      <c r="A10" s="23" t="s">
        <v>8</v>
      </c>
      <c r="B10" s="23"/>
      <c r="C10" s="24" t="s">
        <v>31</v>
      </c>
      <c r="D10" s="24"/>
      <c r="E10" s="10" t="s">
        <v>9</v>
      </c>
      <c r="F10" s="3">
        <v>42</v>
      </c>
      <c r="G10" s="2"/>
      <c r="H10" s="2"/>
      <c r="I10" s="2"/>
    </row>
    <row r="11" spans="1:9" ht="31.5" customHeight="1" x14ac:dyDescent="0.25">
      <c r="A11" s="23" t="s">
        <v>10</v>
      </c>
      <c r="B11" s="23"/>
      <c r="C11" s="27" t="s">
        <v>32</v>
      </c>
      <c r="D11" s="27"/>
      <c r="E11" s="25" t="s">
        <v>11</v>
      </c>
      <c r="F11" s="30">
        <v>98701000001</v>
      </c>
      <c r="G11" s="2"/>
      <c r="H11" s="2"/>
      <c r="I11" s="2"/>
    </row>
    <row r="12" spans="1:9" ht="15.75" customHeight="1" x14ac:dyDescent="0.25">
      <c r="A12" s="23"/>
      <c r="B12" s="23"/>
      <c r="C12" s="28"/>
      <c r="D12" s="28"/>
      <c r="E12" s="25"/>
      <c r="F12" s="30"/>
      <c r="G12" s="2"/>
      <c r="H12" s="2"/>
      <c r="I12" s="2"/>
    </row>
    <row r="13" spans="1:9" ht="15.75" customHeight="1" x14ac:dyDescent="0.25">
      <c r="A13" s="23"/>
      <c r="B13" s="23"/>
      <c r="C13" s="29"/>
      <c r="D13" s="29"/>
      <c r="E13" s="25"/>
      <c r="F13" s="30"/>
      <c r="G13" s="2"/>
      <c r="H13" s="2"/>
      <c r="I13" s="2"/>
    </row>
    <row r="14" spans="1:9" x14ac:dyDescent="0.25">
      <c r="A14" s="23" t="s">
        <v>12</v>
      </c>
      <c r="B14" s="23"/>
      <c r="C14" s="26" t="s">
        <v>13</v>
      </c>
      <c r="D14" s="26"/>
      <c r="E14" s="10"/>
      <c r="F14" s="30"/>
      <c r="G14" s="2"/>
      <c r="H14" s="2"/>
      <c r="I14" s="2"/>
    </row>
    <row r="15" spans="1:9" ht="47.25" customHeight="1" x14ac:dyDescent="0.25">
      <c r="A15" s="23"/>
      <c r="B15" s="23"/>
      <c r="C15" s="23" t="s">
        <v>14</v>
      </c>
      <c r="D15" s="23"/>
      <c r="E15" s="10"/>
      <c r="F15" s="30"/>
      <c r="G15" s="2"/>
      <c r="H15" s="2"/>
      <c r="I15" s="2"/>
    </row>
    <row r="16" spans="1:9" x14ac:dyDescent="0.25">
      <c r="A16" s="23" t="s">
        <v>15</v>
      </c>
      <c r="B16" s="23"/>
      <c r="C16" s="24" t="s">
        <v>16</v>
      </c>
      <c r="D16" s="24"/>
      <c r="E16" s="10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D26" sqref="D26"/>
    </sheetView>
  </sheetViews>
  <sheetFormatPr defaultRowHeight="15" x14ac:dyDescent="0.25"/>
  <cols>
    <col min="1" max="1" width="7.140625" customWidth="1"/>
    <col min="2" max="2" width="47.42578125" customWidth="1"/>
    <col min="3" max="3" width="13.28515625" customWidth="1"/>
    <col min="4" max="4" width="25.140625" customWidth="1"/>
    <col min="5" max="5" width="27.85546875" customWidth="1"/>
    <col min="6" max="6" width="17" customWidth="1"/>
  </cols>
  <sheetData>
    <row r="1" spans="1:6" ht="51" customHeight="1" x14ac:dyDescent="0.25">
      <c r="A1" s="23" t="s">
        <v>56</v>
      </c>
      <c r="B1" s="23"/>
      <c r="C1" s="23"/>
      <c r="D1" s="23"/>
      <c r="E1" s="23"/>
      <c r="F1" s="23"/>
    </row>
    <row r="2" spans="1:6" x14ac:dyDescent="0.25">
      <c r="A2" s="6"/>
      <c r="B2" s="6"/>
      <c r="C2" s="6"/>
      <c r="D2" s="6"/>
    </row>
    <row r="3" spans="1:6" ht="81" customHeight="1" x14ac:dyDescent="0.25">
      <c r="A3" s="3" t="s">
        <v>52</v>
      </c>
      <c r="B3" s="3" t="s">
        <v>53</v>
      </c>
      <c r="C3" s="3" t="s">
        <v>54</v>
      </c>
      <c r="D3" s="3" t="s">
        <v>57</v>
      </c>
      <c r="E3" s="13" t="s">
        <v>55</v>
      </c>
      <c r="F3" s="13" t="s">
        <v>58</v>
      </c>
    </row>
    <row r="4" spans="1:6" x14ac:dyDescent="0.25">
      <c r="A4" s="13">
        <v>1</v>
      </c>
      <c r="B4" s="13" t="s">
        <v>79</v>
      </c>
      <c r="C4" s="13">
        <v>220</v>
      </c>
      <c r="D4" s="15" t="s">
        <v>71</v>
      </c>
      <c r="E4" s="20">
        <v>44487</v>
      </c>
      <c r="F4" s="17">
        <v>1600000</v>
      </c>
    </row>
    <row r="5" spans="1:6" x14ac:dyDescent="0.25">
      <c r="A5" s="13">
        <v>2</v>
      </c>
      <c r="B5" s="13" t="s">
        <v>73</v>
      </c>
      <c r="C5" s="13">
        <v>130</v>
      </c>
      <c r="D5" s="15" t="s">
        <v>72</v>
      </c>
      <c r="E5" s="20">
        <v>44494</v>
      </c>
      <c r="F5" s="17">
        <v>12937318.02</v>
      </c>
    </row>
    <row r="6" spans="1:6" x14ac:dyDescent="0.25">
      <c r="A6" s="13"/>
      <c r="B6" s="13"/>
      <c r="C6" s="13"/>
      <c r="D6" s="15"/>
      <c r="E6" s="16"/>
      <c r="F6" s="17"/>
    </row>
    <row r="7" spans="1:6" x14ac:dyDescent="0.25">
      <c r="A7" s="13"/>
      <c r="B7" s="13"/>
      <c r="C7" s="13"/>
      <c r="D7" s="15"/>
      <c r="E7" s="16"/>
      <c r="F7" s="17"/>
    </row>
    <row r="8" spans="1:6" x14ac:dyDescent="0.25">
      <c r="A8" s="13"/>
      <c r="B8" s="13"/>
      <c r="C8" s="13"/>
      <c r="D8" s="15"/>
      <c r="E8" s="16"/>
      <c r="F8" s="17"/>
    </row>
    <row r="9" spans="1:6" x14ac:dyDescent="0.25">
      <c r="A9" s="13"/>
      <c r="B9" s="13"/>
      <c r="C9" s="13"/>
      <c r="D9" s="15"/>
      <c r="E9" s="16"/>
      <c r="F9" s="17"/>
    </row>
    <row r="10" spans="1:6" x14ac:dyDescent="0.25">
      <c r="A10" s="13"/>
      <c r="B10" s="13"/>
      <c r="C10" s="13"/>
      <c r="D10" s="15"/>
      <c r="E10" s="16"/>
      <c r="F10" s="17"/>
    </row>
    <row r="11" spans="1:6" x14ac:dyDescent="0.25">
      <c r="A11" s="13"/>
      <c r="B11" s="13"/>
      <c r="C11" s="13"/>
      <c r="D11" s="15"/>
      <c r="E11" s="16"/>
      <c r="F11" s="17"/>
    </row>
    <row r="12" spans="1:6" x14ac:dyDescent="0.25">
      <c r="A12" s="13"/>
      <c r="B12" s="13"/>
      <c r="C12" s="13"/>
      <c r="D12" s="15"/>
      <c r="E12" s="16"/>
      <c r="F12" s="17"/>
    </row>
    <row r="13" spans="1:6" x14ac:dyDescent="0.25">
      <c r="A13" s="13"/>
      <c r="B13" s="13"/>
      <c r="C13" s="13"/>
      <c r="D13" s="15"/>
      <c r="E13" s="16"/>
      <c r="F13" s="17"/>
    </row>
    <row r="14" spans="1:6" x14ac:dyDescent="0.25">
      <c r="A14" s="13"/>
      <c r="B14" s="13"/>
      <c r="C14" s="13"/>
      <c r="D14" s="15"/>
      <c r="E14" s="16"/>
      <c r="F14" s="17"/>
    </row>
    <row r="15" spans="1:6" x14ac:dyDescent="0.25">
      <c r="A15" s="13"/>
      <c r="B15" s="13"/>
      <c r="C15" s="13"/>
      <c r="D15" s="15"/>
      <c r="E15" s="16"/>
      <c r="F15" s="17"/>
    </row>
    <row r="16" spans="1:6" x14ac:dyDescent="0.25">
      <c r="A16" s="7"/>
      <c r="B16" s="32" t="s">
        <v>19</v>
      </c>
      <c r="C16" s="34"/>
      <c r="D16" s="34"/>
      <c r="E16" s="33"/>
      <c r="F16" s="11">
        <f>SUM(F4:F15)</f>
        <v>14537318.02</v>
      </c>
    </row>
    <row r="18" spans="1:5" ht="39.75" customHeight="1" x14ac:dyDescent="0.25">
      <c r="A18" s="23" t="s">
        <v>63</v>
      </c>
      <c r="B18" s="23"/>
      <c r="C18" s="23"/>
      <c r="D18" s="23"/>
    </row>
    <row r="19" spans="1:5" x14ac:dyDescent="0.25">
      <c r="A19" s="6"/>
      <c r="B19" s="6"/>
      <c r="C19" s="6"/>
      <c r="D19" s="6"/>
    </row>
    <row r="20" spans="1:5" ht="60" x14ac:dyDescent="0.25">
      <c r="A20" s="12" t="s">
        <v>20</v>
      </c>
      <c r="B20" s="12" t="s">
        <v>47</v>
      </c>
      <c r="C20" s="12" t="s">
        <v>18</v>
      </c>
      <c r="D20" s="12" t="s">
        <v>50</v>
      </c>
    </row>
    <row r="21" spans="1:5" x14ac:dyDescent="0.25">
      <c r="A21" s="12">
        <v>1</v>
      </c>
      <c r="B21" s="12">
        <v>2</v>
      </c>
      <c r="C21" s="12">
        <v>3</v>
      </c>
      <c r="D21" s="12">
        <v>4</v>
      </c>
    </row>
    <row r="22" spans="1:5" ht="62.25" customHeight="1" x14ac:dyDescent="0.25">
      <c r="A22" s="12">
        <v>1</v>
      </c>
      <c r="B22" s="4" t="s">
        <v>64</v>
      </c>
      <c r="C22" s="14">
        <v>0</v>
      </c>
      <c r="D22" s="5">
        <v>0</v>
      </c>
    </row>
    <row r="23" spans="1:5" ht="76.5" customHeight="1" x14ac:dyDescent="0.25">
      <c r="A23" s="12">
        <v>2</v>
      </c>
      <c r="B23" s="4" t="s">
        <v>48</v>
      </c>
      <c r="C23" s="14">
        <v>0</v>
      </c>
      <c r="D23" s="5">
        <v>0</v>
      </c>
    </row>
    <row r="24" spans="1:5" ht="66" customHeight="1" x14ac:dyDescent="0.25">
      <c r="A24" s="12">
        <v>3</v>
      </c>
      <c r="B24" s="4" t="s">
        <v>49</v>
      </c>
      <c r="C24" s="14">
        <f>40+399-1-1</f>
        <v>437</v>
      </c>
      <c r="D24" s="5">
        <f>34347881.18+4691080.29-F5-4433522.4</f>
        <v>21668121.049999997</v>
      </c>
      <c r="E24" s="21"/>
    </row>
    <row r="25" spans="1:5" x14ac:dyDescent="0.25">
      <c r="A25" s="32" t="s">
        <v>19</v>
      </c>
      <c r="B25" s="33"/>
      <c r="C25" s="14">
        <f>C22+C23+C24</f>
        <v>437</v>
      </c>
      <c r="D25" s="5">
        <f>D22+D23+D24</f>
        <v>21668121.049999997</v>
      </c>
    </row>
    <row r="26" spans="1:5" x14ac:dyDescent="0.25">
      <c r="D26" s="18"/>
    </row>
  </sheetData>
  <mergeCells count="4">
    <mergeCell ref="A18:D18"/>
    <mergeCell ref="A25:B25"/>
    <mergeCell ref="B16:E16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pane ySplit="4" topLeftCell="A17" activePane="bottomLeft" state="frozen"/>
      <selection activeCell="B1" sqref="B1"/>
      <selection pane="bottomLeft" activeCell="E6" sqref="E6"/>
    </sheetView>
  </sheetViews>
  <sheetFormatPr defaultRowHeight="15" x14ac:dyDescent="0.25"/>
  <cols>
    <col min="2" max="2" width="16.7109375" customWidth="1"/>
    <col min="3" max="3" width="31.7109375" customWidth="1"/>
    <col min="4" max="4" width="19.7109375" customWidth="1"/>
    <col min="5" max="5" width="32.7109375" customWidth="1"/>
    <col min="6" max="6" width="19.140625" customWidth="1"/>
    <col min="7" max="7" width="22.85546875" customWidth="1"/>
  </cols>
  <sheetData>
    <row r="1" spans="1:8" ht="49.5" customHeight="1" x14ac:dyDescent="0.25">
      <c r="A1" s="35" t="s">
        <v>51</v>
      </c>
      <c r="B1" s="35"/>
      <c r="C1" s="35"/>
      <c r="D1" s="35"/>
      <c r="E1" s="35"/>
      <c r="F1" s="35"/>
      <c r="G1" s="35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67</v>
      </c>
      <c r="C5" s="13" t="s">
        <v>66</v>
      </c>
      <c r="D5" s="16">
        <v>50</v>
      </c>
      <c r="E5" s="13" t="s">
        <v>65</v>
      </c>
      <c r="F5" s="17">
        <f>16561.4+600+20670</f>
        <v>37831.4</v>
      </c>
      <c r="G5" s="17">
        <v>16561.400000000001</v>
      </c>
      <c r="H5" s="19"/>
    </row>
    <row r="6" spans="1:8" ht="90" x14ac:dyDescent="0.25">
      <c r="A6" s="16">
        <f>A5+1</f>
        <v>2</v>
      </c>
      <c r="B6" s="13" t="s">
        <v>35</v>
      </c>
      <c r="C6" s="13" t="s">
        <v>36</v>
      </c>
      <c r="D6" s="16">
        <v>60</v>
      </c>
      <c r="E6" s="13" t="s">
        <v>65</v>
      </c>
      <c r="F6" s="17">
        <f>759.2+35690.4</f>
        <v>36449.599999999999</v>
      </c>
      <c r="G6" s="17">
        <f>759.2+35690.4</f>
        <v>36449.599999999999</v>
      </c>
    </row>
    <row r="7" spans="1:8" ht="90" x14ac:dyDescent="0.25">
      <c r="A7" s="16">
        <f t="shared" ref="A7:A19" si="0">A6+1</f>
        <v>3</v>
      </c>
      <c r="B7" s="22" t="s">
        <v>45</v>
      </c>
      <c r="C7" s="13" t="s">
        <v>46</v>
      </c>
      <c r="D7" s="16">
        <v>90</v>
      </c>
      <c r="E7" s="13" t="s">
        <v>65</v>
      </c>
      <c r="F7" s="17">
        <f>8640+5415</f>
        <v>14055</v>
      </c>
      <c r="G7" s="17">
        <f>8640+5415</f>
        <v>14055</v>
      </c>
    </row>
    <row r="8" spans="1:8" ht="90" x14ac:dyDescent="0.25">
      <c r="A8" s="16">
        <f t="shared" si="0"/>
        <v>4</v>
      </c>
      <c r="B8" s="22" t="s">
        <v>39</v>
      </c>
      <c r="C8" s="13" t="s">
        <v>40</v>
      </c>
      <c r="D8" s="16">
        <v>75</v>
      </c>
      <c r="E8" s="13" t="s">
        <v>65</v>
      </c>
      <c r="F8" s="17">
        <f>15600+152000+165040</f>
        <v>332640</v>
      </c>
      <c r="G8" s="17">
        <f>152000+165040</f>
        <v>317040</v>
      </c>
    </row>
    <row r="9" spans="1:8" ht="90" x14ac:dyDescent="0.25">
      <c r="A9" s="16">
        <f t="shared" si="0"/>
        <v>5</v>
      </c>
      <c r="B9" s="22" t="s">
        <v>43</v>
      </c>
      <c r="C9" s="13" t="s">
        <v>44</v>
      </c>
      <c r="D9" s="16">
        <v>33</v>
      </c>
      <c r="E9" s="13" t="s">
        <v>65</v>
      </c>
      <c r="F9" s="17">
        <f>8650+125000+4399+9105+14143</f>
        <v>161297</v>
      </c>
      <c r="G9" s="17">
        <v>0</v>
      </c>
    </row>
    <row r="10" spans="1:8" ht="90" x14ac:dyDescent="0.25">
      <c r="A10" s="16">
        <f t="shared" si="0"/>
        <v>6</v>
      </c>
      <c r="B10" s="22" t="s">
        <v>37</v>
      </c>
      <c r="C10" s="13" t="s">
        <v>38</v>
      </c>
      <c r="D10" s="16">
        <v>2</v>
      </c>
      <c r="E10" s="13" t="s">
        <v>65</v>
      </c>
      <c r="F10" s="17">
        <f>36300+390+36999+36849</f>
        <v>110538</v>
      </c>
      <c r="G10" s="17">
        <f>0</f>
        <v>0</v>
      </c>
    </row>
    <row r="11" spans="1:8" ht="90" x14ac:dyDescent="0.25">
      <c r="A11" s="16">
        <f t="shared" si="0"/>
        <v>7</v>
      </c>
      <c r="B11" s="22" t="s">
        <v>41</v>
      </c>
      <c r="C11" s="13" t="s">
        <v>42</v>
      </c>
      <c r="D11" s="16">
        <v>75</v>
      </c>
      <c r="E11" s="13" t="s">
        <v>65</v>
      </c>
      <c r="F11" s="17">
        <f>189819+38000</f>
        <v>227819</v>
      </c>
      <c r="G11" s="17">
        <f>189819+38000</f>
        <v>227819</v>
      </c>
    </row>
    <row r="12" spans="1:8" ht="90" x14ac:dyDescent="0.25">
      <c r="A12" s="16">
        <f t="shared" si="0"/>
        <v>8</v>
      </c>
      <c r="B12" s="22" t="s">
        <v>59</v>
      </c>
      <c r="C12" s="13" t="s">
        <v>60</v>
      </c>
      <c r="D12" s="16">
        <v>90</v>
      </c>
      <c r="E12" s="13" t="s">
        <v>65</v>
      </c>
      <c r="F12" s="17">
        <f>148143.25+280760+44872.71</f>
        <v>473775.96</v>
      </c>
      <c r="G12" s="17">
        <f>148143.25+280760+44872.71</f>
        <v>473775.96</v>
      </c>
    </row>
    <row r="13" spans="1:8" ht="90" x14ac:dyDescent="0.25">
      <c r="A13" s="16">
        <f t="shared" si="0"/>
        <v>9</v>
      </c>
      <c r="B13" s="15" t="s">
        <v>69</v>
      </c>
      <c r="C13" s="13" t="s">
        <v>68</v>
      </c>
      <c r="D13" s="15" t="s">
        <v>70</v>
      </c>
      <c r="E13" s="13" t="s">
        <v>65</v>
      </c>
      <c r="F13" s="17">
        <f>279980+279980</f>
        <v>559960</v>
      </c>
      <c r="G13" s="17">
        <f>0</f>
        <v>0</v>
      </c>
    </row>
    <row r="14" spans="1:8" ht="150" x14ac:dyDescent="0.25">
      <c r="A14" s="16">
        <f t="shared" si="0"/>
        <v>10</v>
      </c>
      <c r="B14" s="22" t="s">
        <v>33</v>
      </c>
      <c r="C14" s="13" t="s">
        <v>34</v>
      </c>
      <c r="D14" s="16">
        <v>50</v>
      </c>
      <c r="E14" s="13" t="s">
        <v>65</v>
      </c>
      <c r="F14" s="17">
        <v>47499</v>
      </c>
      <c r="G14" s="17">
        <v>0</v>
      </c>
    </row>
    <row r="15" spans="1:8" ht="90" x14ac:dyDescent="0.25">
      <c r="A15" s="16">
        <f t="shared" si="0"/>
        <v>11</v>
      </c>
      <c r="B15" s="15" t="s">
        <v>76</v>
      </c>
      <c r="C15" s="13" t="s">
        <v>75</v>
      </c>
      <c r="D15" s="16">
        <v>70</v>
      </c>
      <c r="E15" s="13" t="s">
        <v>65</v>
      </c>
      <c r="F15" s="17">
        <v>59729</v>
      </c>
      <c r="G15" s="17">
        <v>0</v>
      </c>
    </row>
    <row r="16" spans="1:8" ht="90" x14ac:dyDescent="0.25">
      <c r="A16" s="16">
        <f t="shared" si="0"/>
        <v>12</v>
      </c>
      <c r="B16" s="22" t="s">
        <v>61</v>
      </c>
      <c r="C16" s="13" t="s">
        <v>62</v>
      </c>
      <c r="D16" s="16">
        <v>44</v>
      </c>
      <c r="E16" s="15" t="s">
        <v>65</v>
      </c>
      <c r="F16" s="17">
        <v>14995</v>
      </c>
      <c r="G16" s="17">
        <v>0</v>
      </c>
    </row>
    <row r="17" spans="1:7" ht="90" x14ac:dyDescent="0.25">
      <c r="A17" s="16">
        <f t="shared" si="0"/>
        <v>13</v>
      </c>
      <c r="B17" s="15" t="s">
        <v>78</v>
      </c>
      <c r="C17" s="13" t="s">
        <v>77</v>
      </c>
      <c r="D17" s="16">
        <v>60</v>
      </c>
      <c r="E17" s="15" t="s">
        <v>65</v>
      </c>
      <c r="F17" s="17">
        <f>14000</f>
        <v>14000</v>
      </c>
      <c r="G17" s="17">
        <v>0</v>
      </c>
    </row>
    <row r="18" spans="1:7" ht="90" x14ac:dyDescent="0.25">
      <c r="A18" s="16">
        <f t="shared" si="0"/>
        <v>14</v>
      </c>
      <c r="B18" s="15" t="s">
        <v>80</v>
      </c>
      <c r="C18" s="13" t="s">
        <v>81</v>
      </c>
      <c r="D18" s="16">
        <v>75</v>
      </c>
      <c r="E18" s="15" t="s">
        <v>65</v>
      </c>
      <c r="F18" s="17">
        <v>49560.800000000003</v>
      </c>
      <c r="G18" s="17">
        <v>49560.800000000003</v>
      </c>
    </row>
    <row r="19" spans="1:7" ht="75" x14ac:dyDescent="0.25">
      <c r="A19" s="16">
        <f t="shared" si="0"/>
        <v>15</v>
      </c>
      <c r="B19" s="15" t="s">
        <v>82</v>
      </c>
      <c r="C19" s="13" t="s">
        <v>83</v>
      </c>
      <c r="D19" s="16">
        <v>18</v>
      </c>
      <c r="E19" s="22" t="s">
        <v>84</v>
      </c>
      <c r="F19" s="17">
        <v>1282500</v>
      </c>
      <c r="G19" s="17">
        <v>0</v>
      </c>
    </row>
    <row r="20" spans="1:7" x14ac:dyDescent="0.25">
      <c r="F20" s="18"/>
      <c r="G20" s="18"/>
    </row>
    <row r="21" spans="1:7" x14ac:dyDescent="0.25">
      <c r="F21" s="18"/>
      <c r="G21" s="1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23" t="s">
        <v>27</v>
      </c>
      <c r="B1" s="23"/>
      <c r="C1" s="23"/>
      <c r="D1" s="23"/>
      <c r="E1" s="23"/>
      <c r="F1" s="23"/>
      <c r="G1" s="23"/>
      <c r="H1" s="23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Свед-я об орг.</vt:lpstr>
      <vt:lpstr>Общ.стоим.и кол.</vt:lpstr>
      <vt:lpstr>Товары рп</vt:lpstr>
      <vt:lpstr>Годовой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2023-02-15T05:33:31Z</dcterms:modified>
</cp:coreProperties>
</file>